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min\Dropbox\Kader and Trisha Study\Tax\Online Post\Govt. Tax\"/>
    </mc:Choice>
  </mc:AlternateContent>
  <bookViews>
    <workbookView xWindow="-105" yWindow="-105" windowWidth="23250" windowHeight="12450"/>
  </bookViews>
  <sheets>
    <sheet name="Monthly Tax Calculation" sheetId="8" r:id="rId1"/>
  </sheets>
  <definedNames>
    <definedName name="_xlnm.Print_Area" localSheetId="0">'Monthly Tax Calculation'!$A$1:$H$31</definedName>
  </definedNames>
  <calcPr calcId="152511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8" l="1"/>
  <c r="H13" i="8"/>
  <c r="H12" i="8"/>
  <c r="L22" i="8" l="1"/>
  <c r="F10" i="8" l="1"/>
  <c r="H10" i="8" s="1"/>
  <c r="H9" i="8"/>
  <c r="L21" i="8"/>
  <c r="H11" i="8" l="1"/>
  <c r="L20" i="8" l="1"/>
  <c r="H14" i="8"/>
  <c r="H16" i="8" s="1"/>
  <c r="L17" i="8" s="1"/>
  <c r="H17" i="8" l="1"/>
  <c r="H19" i="8" s="1"/>
  <c r="H21" i="8" l="1"/>
  <c r="H22" i="8" s="1"/>
</calcChain>
</file>

<file path=xl/sharedStrings.xml><?xml version="1.0" encoding="utf-8"?>
<sst xmlns="http://schemas.openxmlformats.org/spreadsheetml/2006/main" count="41" uniqueCount="38">
  <si>
    <t>কর্মকর্তার নাম</t>
  </si>
  <si>
    <t>:</t>
  </si>
  <si>
    <t>পদবী</t>
  </si>
  <si>
    <t>কর্মস্থল</t>
  </si>
  <si>
    <t>টিআইএন</t>
  </si>
  <si>
    <t>টাকার পরিমান</t>
  </si>
  <si>
    <t>আয়ের বিবরন</t>
  </si>
  <si>
    <t>প্রদেয় করযোগ্য আয় (ক)</t>
  </si>
  <si>
    <t>সর্বমোট=</t>
  </si>
  <si>
    <t>প্রকৃত প্রদেয় করযোগ্য আয় (১)-(২)=</t>
  </si>
  <si>
    <t>প্রকৃত প্রদেয় করযোগ্য আয় (গ)</t>
  </si>
  <si>
    <t>কর নির্ধারন</t>
  </si>
  <si>
    <t>নীট প্রদেয় কর (ঘ)</t>
  </si>
  <si>
    <t>কর্মকর্তার স্বাক্ষর ও সীল</t>
  </si>
  <si>
    <t>(৩) প্রকৃত প্রদেয় করযোগ্য আয়ের উপর আয়কর- গ এর আয়কর স্লাব অনুযায়ী</t>
  </si>
  <si>
    <t>(ঙ) প্রদেয় মাসিক নীট করের পরিমান (ঘ)/১২</t>
  </si>
  <si>
    <t>(৫) প্রদেয় বাৎসরিক করের পরিমান (৩)-(৪) =</t>
  </si>
  <si>
    <t>(৬) গাড়ী বাবদ জমাকৃত অগ্রীম আয়কর =</t>
  </si>
  <si>
    <t>প্রদেয় বাৎসরিক নীট করের পরিমান (৬)-(৫) =</t>
  </si>
  <si>
    <t xml:space="preserve">(১) প্রদেয় করযোগ্য আয় </t>
  </si>
  <si>
    <t>মূল বেতন/হার</t>
  </si>
  <si>
    <t>মাস/সংখ্যা</t>
  </si>
  <si>
    <t>১২ মাসের মূল বেতন</t>
  </si>
  <si>
    <t>০২ উৎসব ভাতা</t>
  </si>
  <si>
    <t>-</t>
  </si>
  <si>
    <t>সর্বমোট =</t>
  </si>
  <si>
    <t>(৪) কর রেয়াত (ক) এর ৩% অথবা (খ) এর ১৫% অথবা ১০,০০,০০০.০০  যা কম</t>
  </si>
  <si>
    <t>২০২৫-২৬ বৎসরের বেতন-ভাতার উপর উৎসে আয়কর প্রদানের হিসাব বিবরণী</t>
  </si>
  <si>
    <t>তারিখঃ ২০/০৭/২০২৫ খ্রিঃ</t>
  </si>
  <si>
    <t>(২) করমু্ক্ত আয়সীমা (পুরুষ- ৩,৭৫,০০০.০০/মহিলা ৪,২৫,০০০.০০)</t>
  </si>
  <si>
    <t>১২৩৪৫৬৭৮৯০১২, সার্কেল-১১১১, কর অঞ্চল-১১১, ঢাকা</t>
  </si>
  <si>
    <t>** মোট আয় করমুক্ত সীমা অতিক্রম করলে ন্যূনতম করের পরিমান হবে ৫০০০ টাকা। তবে নতুন করদাতার ক্ষেত্রে ন্যূনতম করের পরিমান হইবে ১০০০ টাকা।</t>
  </si>
  <si>
    <t>রেয়াতযোগ্য বিনিয়োগ (খ)</t>
  </si>
  <si>
    <t>ভবিষ্য তহবিল, কল্যাণ তহবিল, যৌথ বীমা তহবিল অন্যান্য অনুমোদনযোগ্য বিনিয়োগ (জীবন বীমা, পেনশন স্কীম, অনুমোদিত তহবিলে দান/জাকাত, স্টক, শেয়ার, ডিপিএস, সেভিংস সার্টিফিকেট ইত্যাদি)- যদি থাকে  (অনধিক ২৫%) (এখানে ২৫% ধরা হয়েছে)</t>
  </si>
  <si>
    <t>কথায়ঃ তিন হাজার আটশত বিয়াল্লিশ টাকা মাত্র</t>
  </si>
  <si>
    <t>জনাব আব্দুল হাকিম</t>
  </si>
  <si>
    <t>সহকারি পরিচালক</t>
  </si>
  <si>
    <t>ঢাকা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</si>
</sst>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5000445]0"/>
    <numFmt numFmtId="165" formatCode="[$-5000445]0.00"/>
  </numFmts>
  <fonts count="7" x14ac:knownFonts="1">
    <font>
      <sz val="11"/>
      <color rgb="FF000000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2"/>
      <color rgb="FF000000"/>
      <name val="Nikosh"/>
    </font>
    <font>
      <b/>
      <sz val="12"/>
      <color rgb="FF000000"/>
      <name val="Nikosh"/>
    </font>
    <font>
      <b/>
      <sz val="12"/>
      <color rgb="FF000000"/>
      <name val="Calibri"/>
      <family val="2"/>
    </font>
    <font>
      <b/>
      <u/>
      <sz val="14"/>
      <color rgb="FF000000"/>
      <name val="Nikosh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1"/>
    <xf numFmtId="9" fontId="1" fillId="0" borderId="0">
      <alignment vertical="center"/>
    </xf>
    <xf numFmtId="44" fontId="1" fillId="0" borderId="0">
      <alignment vertical="center"/>
    </xf>
    <xf numFmtId="42" fontId="1" fillId="0" borderId="0">
      <alignment vertical="center"/>
    </xf>
    <xf numFmtId="43" fontId="1" fillId="0" borderId="0">
      <alignment vertical="center"/>
    </xf>
    <xf numFmtId="41" fontId="1" fillId="0" borderId="0">
      <alignment vertical="center"/>
    </xf>
    <xf numFmtId="0" fontId="1" fillId="0" borderId="1"/>
  </cellStyleXfs>
  <cellXfs count="59">
    <xf numFmtId="0" fontId="0" fillId="0" borderId="1" xfId="0"/>
    <xf numFmtId="0" fontId="2" fillId="0" borderId="1" xfId="0" applyFont="1"/>
    <xf numFmtId="0" fontId="3" fillId="0" borderId="1" xfId="0" applyFont="1" applyAlignment="1">
      <alignment vertical="top" wrapText="1"/>
    </xf>
    <xf numFmtId="0" fontId="2" fillId="0" borderId="1" xfId="0" applyFont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Alignment="1">
      <alignment horizontal="center" vertical="center"/>
    </xf>
    <xf numFmtId="0" fontId="2" fillId="0" borderId="1" xfId="0" applyFont="1" applyAlignment="1">
      <alignment horizontal="center" vertical="top"/>
    </xf>
    <xf numFmtId="0" fontId="2" fillId="0" borderId="1" xfId="0" applyFont="1" applyAlignment="1">
      <alignment vertical="center"/>
    </xf>
    <xf numFmtId="0" fontId="5" fillId="0" borderId="1" xfId="0" applyFont="1"/>
    <xf numFmtId="0" fontId="3" fillId="0" borderId="1" xfId="0" applyFont="1" applyAlignment="1">
      <alignment vertical="top"/>
    </xf>
    <xf numFmtId="0" fontId="3" fillId="0" borderId="1" xfId="0" applyFont="1"/>
    <xf numFmtId="164" fontId="3" fillId="0" borderId="2" xfId="0" applyNumberFormat="1" applyFont="1" applyBorder="1" applyAlignment="1">
      <alignment horizontal="center" vertical="center" wrapText="1"/>
    </xf>
    <xf numFmtId="0" fontId="5" fillId="0" borderId="1" xfId="0" applyFont="1" applyAlignment="1">
      <alignment horizontal="center" vertical="center"/>
    </xf>
    <xf numFmtId="165" fontId="4" fillId="0" borderId="2" xfId="0" applyNumberFormat="1" applyFont="1" applyBorder="1"/>
    <xf numFmtId="165" fontId="3" fillId="0" borderId="2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 wrapText="1"/>
    </xf>
    <xf numFmtId="0" fontId="6" fillId="0" borderId="1" xfId="0" applyFont="1" applyAlignment="1">
      <alignment horizontal="center" vertical="center"/>
    </xf>
    <xf numFmtId="165" fontId="4" fillId="0" borderId="2" xfId="0" applyNumberFormat="1" applyFont="1" applyBorder="1" applyAlignment="1">
      <alignment horizontal="right" vertical="center" wrapText="1"/>
    </xf>
    <xf numFmtId="165" fontId="3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vertical="center"/>
    </xf>
    <xf numFmtId="2" fontId="2" fillId="0" borderId="1" xfId="0" applyNumberFormat="1" applyFont="1"/>
    <xf numFmtId="2" fontId="5" fillId="0" borderId="1" xfId="0" applyNumberFormat="1" applyFont="1"/>
    <xf numFmtId="0" fontId="3" fillId="0" borderId="1" xfId="0" applyFont="1" applyAlignment="1">
      <alignment horizontal="right"/>
    </xf>
    <xf numFmtId="164" fontId="3" fillId="0" borderId="2" xfId="0" applyNumberFormat="1" applyFont="1" applyBorder="1" applyAlignment="1">
      <alignment horizontal="center" vertical="center"/>
    </xf>
    <xf numFmtId="9" fontId="2" fillId="0" borderId="1" xfId="0" applyNumberFormat="1" applyFont="1"/>
    <xf numFmtId="0" fontId="2" fillId="0" borderId="2" xfId="0" applyFont="1" applyBorder="1"/>
    <xf numFmtId="0" fontId="4" fillId="0" borderId="1" xfId="0" applyFont="1" applyAlignment="1">
      <alignment horizontal="left" vertical="top" wrapText="1"/>
    </xf>
    <xf numFmtId="0" fontId="3" fillId="0" borderId="1" xfId="0" applyFont="1" applyAlignment="1">
      <alignment horizontal="left" vertical="top" wrapText="1"/>
    </xf>
    <xf numFmtId="0" fontId="6" fillId="0" borderId="1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/>
    </xf>
    <xf numFmtId="165" fontId="3" fillId="0" borderId="2" xfId="0" applyNumberFormat="1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3" fillId="0" borderId="1" xfId="0" applyFont="1" applyAlignment="1">
      <alignment horizontal="left"/>
    </xf>
    <xf numFmtId="0" fontId="3" fillId="0" borderId="1" xfId="0" applyFont="1" applyAlignment="1">
      <alignment horizontal="right"/>
    </xf>
    <xf numFmtId="165" fontId="3" fillId="0" borderId="3" xfId="0" applyNumberFormat="1" applyFont="1" applyBorder="1" applyAlignment="1">
      <alignment horizontal="justify" vertical="center" wrapText="1"/>
    </xf>
    <xf numFmtId="165" fontId="3" fillId="0" borderId="4" xfId="0" applyNumberFormat="1" applyFont="1" applyBorder="1" applyAlignment="1">
      <alignment horizontal="justify" vertical="center" wrapText="1"/>
    </xf>
    <xf numFmtId="165" fontId="3" fillId="0" borderId="5" xfId="0" applyNumberFormat="1" applyFont="1" applyBorder="1" applyAlignment="1">
      <alignment horizontal="justify" vertical="center" wrapText="1"/>
    </xf>
  </cellXfs>
  <cellStyles count="7">
    <cellStyle name="Comma" xfId="4"/>
    <cellStyle name="Comma [0]" xfId="5"/>
    <cellStyle name="Currency" xfId="2"/>
    <cellStyle name="Currency [0]" xfId="3"/>
    <cellStyle name="Normal" xfId="0" builtinId="0"/>
    <cellStyle name="Normal 2 2" xfId="6"/>
    <cellStyle name="Percen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view="pageBreakPreview" zoomScale="160" zoomScaleSheetLayoutView="160" workbookViewId="0">
      <selection activeCell="D12" sqref="D12:G12"/>
    </sheetView>
  </sheetViews>
  <sheetFormatPr defaultColWidth="9.140625" defaultRowHeight="18.75" customHeight="1" x14ac:dyDescent="0.25"/>
  <cols>
    <col min="1" max="1" width="11.7109375" style="1" bestFit="1" customWidth="1"/>
    <col min="2" max="2" width="13.5703125" style="1" customWidth="1"/>
    <col min="3" max="3" width="1.85546875" style="1" bestFit="1" customWidth="1"/>
    <col min="4" max="4" width="13.5703125" style="1" customWidth="1"/>
    <col min="5" max="5" width="11.28515625" style="1" bestFit="1" customWidth="1"/>
    <col min="6" max="6" width="13.28515625" style="1" customWidth="1"/>
    <col min="7" max="7" width="10" style="1" customWidth="1"/>
    <col min="8" max="8" width="13.42578125" style="1" customWidth="1"/>
    <col min="9" max="9" width="10.5703125" style="1" customWidth="1"/>
    <col min="10" max="10" width="12.28515625" style="1" bestFit="1" customWidth="1"/>
    <col min="11" max="11" width="10.7109375" style="1" customWidth="1"/>
    <col min="12" max="12" width="11" style="1" bestFit="1" customWidth="1"/>
    <col min="13" max="13" width="10.28515625" style="1" customWidth="1"/>
    <col min="14" max="16384" width="9.140625" style="1"/>
  </cols>
  <sheetData>
    <row r="1" spans="1:10" ht="20.100000000000001" customHeight="1" x14ac:dyDescent="0.25">
      <c r="A1" s="28" t="s">
        <v>27</v>
      </c>
      <c r="B1" s="28"/>
      <c r="C1" s="28"/>
      <c r="D1" s="28"/>
      <c r="E1" s="28"/>
      <c r="F1" s="28"/>
      <c r="G1" s="28"/>
      <c r="H1" s="28"/>
    </row>
    <row r="2" spans="1:10" ht="10.5" customHeight="1" x14ac:dyDescent="0.25">
      <c r="A2" s="16"/>
      <c r="B2" s="16"/>
      <c r="C2" s="16"/>
      <c r="D2" s="16"/>
      <c r="E2" s="16"/>
      <c r="F2" s="16"/>
      <c r="G2" s="16"/>
      <c r="H2" s="16"/>
    </row>
    <row r="3" spans="1:10" ht="20.100000000000001" customHeight="1" x14ac:dyDescent="0.25">
      <c r="A3" s="26" t="s">
        <v>0</v>
      </c>
      <c r="B3" s="26"/>
      <c r="C3" s="2" t="s">
        <v>1</v>
      </c>
      <c r="D3" s="27" t="s">
        <v>35</v>
      </c>
      <c r="E3" s="27"/>
      <c r="F3" s="27"/>
      <c r="G3" s="27"/>
      <c r="H3" s="27"/>
    </row>
    <row r="4" spans="1:10" ht="20.100000000000001" customHeight="1" x14ac:dyDescent="0.25">
      <c r="A4" s="26" t="s">
        <v>2</v>
      </c>
      <c r="B4" s="26"/>
      <c r="C4" s="2" t="s">
        <v>1</v>
      </c>
      <c r="D4" s="27" t="s">
        <v>36</v>
      </c>
      <c r="E4" s="27"/>
      <c r="F4" s="27"/>
      <c r="G4" s="27"/>
      <c r="H4" s="27"/>
    </row>
    <row r="5" spans="1:10" ht="20.100000000000001" customHeight="1" x14ac:dyDescent="0.25">
      <c r="A5" s="26" t="s">
        <v>3</v>
      </c>
      <c r="B5" s="26"/>
      <c r="C5" s="2" t="s">
        <v>1</v>
      </c>
      <c r="D5" s="27" t="s">
        <v>37</v>
      </c>
      <c r="E5" s="27"/>
      <c r="F5" s="27"/>
      <c r="G5" s="27"/>
      <c r="H5" s="27"/>
    </row>
    <row r="6" spans="1:10" ht="20.100000000000001" customHeight="1" x14ac:dyDescent="0.25">
      <c r="A6" s="26" t="s">
        <v>4</v>
      </c>
      <c r="B6" s="26"/>
      <c r="C6" s="2" t="s">
        <v>1</v>
      </c>
      <c r="D6" s="27" t="s">
        <v>30</v>
      </c>
      <c r="E6" s="27"/>
      <c r="F6" s="27"/>
      <c r="G6" s="27"/>
      <c r="H6" s="27"/>
    </row>
    <row r="7" spans="1:10" s="3" customFormat="1" ht="12.75" customHeight="1" x14ac:dyDescent="0.25">
      <c r="B7" s="2"/>
      <c r="C7" s="9"/>
      <c r="D7" s="2"/>
      <c r="E7" s="9"/>
      <c r="F7" s="9"/>
      <c r="G7" s="9"/>
      <c r="H7" s="9"/>
    </row>
    <row r="8" spans="1:10" s="12" customFormat="1" ht="22.5" customHeight="1" x14ac:dyDescent="0.25">
      <c r="A8" s="29" t="s">
        <v>6</v>
      </c>
      <c r="B8" s="29"/>
      <c r="C8" s="29"/>
      <c r="D8" s="29"/>
      <c r="E8" s="29"/>
      <c r="F8" s="4" t="s">
        <v>20</v>
      </c>
      <c r="G8" s="4" t="s">
        <v>21</v>
      </c>
      <c r="H8" s="4" t="s">
        <v>5</v>
      </c>
    </row>
    <row r="9" spans="1:10" s="6" customFormat="1" ht="24.95" customHeight="1" x14ac:dyDescent="0.25">
      <c r="A9" s="30" t="s">
        <v>7</v>
      </c>
      <c r="B9" s="30"/>
      <c r="C9" s="30"/>
      <c r="D9" s="31" t="s">
        <v>22</v>
      </c>
      <c r="E9" s="31"/>
      <c r="F9" s="15">
        <v>69850</v>
      </c>
      <c r="G9" s="23">
        <v>12</v>
      </c>
      <c r="H9" s="14">
        <f>F9*G9</f>
        <v>838200</v>
      </c>
    </row>
    <row r="10" spans="1:10" s="5" customFormat="1" ht="20.100000000000001" customHeight="1" x14ac:dyDescent="0.25">
      <c r="A10" s="30"/>
      <c r="B10" s="30"/>
      <c r="C10" s="30"/>
      <c r="D10" s="32" t="s">
        <v>23</v>
      </c>
      <c r="E10" s="32"/>
      <c r="F10" s="15">
        <f>F9*2</f>
        <v>139700</v>
      </c>
      <c r="G10" s="11" t="s">
        <v>24</v>
      </c>
      <c r="H10" s="14">
        <f>F10</f>
        <v>139700</v>
      </c>
    </row>
    <row r="11" spans="1:10" s="12" customFormat="1" ht="20.100000000000001" customHeight="1" x14ac:dyDescent="0.25">
      <c r="A11" s="30"/>
      <c r="B11" s="30"/>
      <c r="C11" s="30"/>
      <c r="D11" s="33" t="s">
        <v>25</v>
      </c>
      <c r="E11" s="33"/>
      <c r="F11" s="33"/>
      <c r="G11" s="33"/>
      <c r="H11" s="17">
        <f>H9+H10</f>
        <v>977900</v>
      </c>
    </row>
    <row r="12" spans="1:10" ht="84.75" customHeight="1" x14ac:dyDescent="0.25">
      <c r="A12" s="30" t="s">
        <v>32</v>
      </c>
      <c r="B12" s="30"/>
      <c r="C12" s="30"/>
      <c r="D12" s="56" t="s">
        <v>33</v>
      </c>
      <c r="E12" s="57"/>
      <c r="F12" s="57"/>
      <c r="G12" s="58"/>
      <c r="H12" s="15">
        <f>H11*0.25</f>
        <v>244475</v>
      </c>
    </row>
    <row r="13" spans="1:10" ht="18.75" customHeight="1" x14ac:dyDescent="0.25">
      <c r="A13" s="30"/>
      <c r="B13" s="30"/>
      <c r="C13" s="30"/>
      <c r="D13" s="33" t="s">
        <v>8</v>
      </c>
      <c r="E13" s="33"/>
      <c r="F13" s="33"/>
      <c r="G13" s="33"/>
      <c r="H13" s="17">
        <f>H12</f>
        <v>244475</v>
      </c>
    </row>
    <row r="14" spans="1:10" s="7" customFormat="1" ht="33.75" customHeight="1" x14ac:dyDescent="0.25">
      <c r="A14" s="34" t="s">
        <v>11</v>
      </c>
      <c r="B14" s="37" t="s">
        <v>10</v>
      </c>
      <c r="C14" s="37"/>
      <c r="D14" s="30" t="s">
        <v>19</v>
      </c>
      <c r="E14" s="30"/>
      <c r="F14" s="30"/>
      <c r="G14" s="30"/>
      <c r="H14" s="14">
        <f>H11</f>
        <v>977900</v>
      </c>
    </row>
    <row r="15" spans="1:10" ht="18.75" customHeight="1" x14ac:dyDescent="0.3">
      <c r="A15" s="35"/>
      <c r="B15" s="37"/>
      <c r="C15" s="37"/>
      <c r="D15" s="38" t="s">
        <v>29</v>
      </c>
      <c r="E15" s="39"/>
      <c r="F15" s="39"/>
      <c r="G15" s="40"/>
      <c r="H15" s="18">
        <v>375000</v>
      </c>
    </row>
    <row r="16" spans="1:10" s="8" customFormat="1" ht="18.75" customHeight="1" x14ac:dyDescent="0.3">
      <c r="A16" s="35"/>
      <c r="B16" s="37"/>
      <c r="C16" s="37"/>
      <c r="D16" s="41" t="s">
        <v>9</v>
      </c>
      <c r="E16" s="42"/>
      <c r="F16" s="42"/>
      <c r="G16" s="43"/>
      <c r="H16" s="13">
        <f>H14-H15</f>
        <v>602900</v>
      </c>
      <c r="J16" s="21"/>
    </row>
    <row r="17" spans="1:12" s="7" customFormat="1" ht="34.5" customHeight="1" x14ac:dyDescent="0.25">
      <c r="A17" s="35"/>
      <c r="B17" s="44" t="s">
        <v>12</v>
      </c>
      <c r="C17" s="45"/>
      <c r="D17" s="50" t="s">
        <v>14</v>
      </c>
      <c r="E17" s="51"/>
      <c r="F17" s="51"/>
      <c r="G17" s="52"/>
      <c r="H17" s="19">
        <f>IF(L17&lt;0,0,IF(L17&lt;5000,5000,L17))</f>
        <v>75435</v>
      </c>
      <c r="L17" s="19">
        <f>IF(H16&lt;300000,(H16*10%),IF(H16&lt;=700000,(30000+(H16-300000)*15%),IF(H16&lt;=1200000,(90000+(H16-700000)*20%),IF(H16&lt;=3200000,(190000+(H16-1200000)*25%),(690000+(H11-3200000)*30%)))))</f>
        <v>75435</v>
      </c>
    </row>
    <row r="18" spans="1:12" ht="37.5" customHeight="1" x14ac:dyDescent="0.25">
      <c r="A18" s="35"/>
      <c r="B18" s="46"/>
      <c r="C18" s="47"/>
      <c r="D18" s="50" t="s">
        <v>26</v>
      </c>
      <c r="E18" s="51"/>
      <c r="F18" s="51"/>
      <c r="G18" s="52"/>
      <c r="H18" s="19">
        <f>ROUND((MIN(L20:L22)),0)</f>
        <v>29337</v>
      </c>
    </row>
    <row r="19" spans="1:12" ht="18.75" customHeight="1" x14ac:dyDescent="0.3">
      <c r="A19" s="35"/>
      <c r="B19" s="46"/>
      <c r="C19" s="47"/>
      <c r="D19" s="41" t="s">
        <v>16</v>
      </c>
      <c r="E19" s="42"/>
      <c r="F19" s="42"/>
      <c r="G19" s="43"/>
      <c r="H19" s="13">
        <f>IF((H17)&lt;0,0,IF((H17-H18)&lt;=5000,5000,(H17-H18)))</f>
        <v>46098</v>
      </c>
    </row>
    <row r="20" spans="1:12" ht="18.75" customHeight="1" x14ac:dyDescent="0.3">
      <c r="A20" s="35"/>
      <c r="B20" s="46"/>
      <c r="C20" s="47"/>
      <c r="D20" s="41" t="s">
        <v>17</v>
      </c>
      <c r="E20" s="42"/>
      <c r="F20" s="42"/>
      <c r="G20" s="43"/>
      <c r="H20" s="13">
        <v>0</v>
      </c>
      <c r="K20" s="24">
        <v>0.03</v>
      </c>
      <c r="L20" s="25">
        <f>H11*3%</f>
        <v>29337</v>
      </c>
    </row>
    <row r="21" spans="1:12" ht="18.75" customHeight="1" x14ac:dyDescent="0.3">
      <c r="A21" s="36"/>
      <c r="B21" s="48"/>
      <c r="C21" s="49"/>
      <c r="D21" s="41" t="s">
        <v>18</v>
      </c>
      <c r="E21" s="42"/>
      <c r="F21" s="42"/>
      <c r="G21" s="43"/>
      <c r="H21" s="13">
        <f>IF((H19-H20)&lt;0,0,(H19-H20))</f>
        <v>46098</v>
      </c>
      <c r="K21" s="24">
        <v>0.15</v>
      </c>
      <c r="L21" s="25">
        <f>H13*15%</f>
        <v>36671.25</v>
      </c>
    </row>
    <row r="22" spans="1:12" ht="18.75" customHeight="1" x14ac:dyDescent="0.3">
      <c r="A22" s="53" t="s">
        <v>15</v>
      </c>
      <c r="B22" s="53"/>
      <c r="C22" s="53"/>
      <c r="D22" s="53"/>
      <c r="E22" s="53"/>
      <c r="F22" s="53"/>
      <c r="G22" s="53"/>
      <c r="H22" s="13">
        <f>CEILING((H21/12),1)</f>
        <v>3842</v>
      </c>
      <c r="L22" s="25">
        <f>1000000</f>
        <v>1000000</v>
      </c>
    </row>
    <row r="23" spans="1:12" ht="18.75" customHeight="1" x14ac:dyDescent="0.3">
      <c r="A23" s="10"/>
      <c r="B23" s="10"/>
      <c r="C23" s="10"/>
      <c r="D23" s="10"/>
      <c r="E23" s="10"/>
      <c r="F23" s="10"/>
      <c r="G23" s="10"/>
      <c r="H23" s="10"/>
    </row>
    <row r="24" spans="1:12" ht="18.75" customHeight="1" x14ac:dyDescent="0.3">
      <c r="A24" s="54" t="s">
        <v>34</v>
      </c>
      <c r="B24" s="54"/>
      <c r="C24" s="54"/>
      <c r="D24" s="54"/>
      <c r="E24" s="54"/>
      <c r="F24" s="54"/>
      <c r="G24" s="54"/>
      <c r="H24" s="54"/>
    </row>
    <row r="25" spans="1:12" ht="18.75" customHeight="1" x14ac:dyDescent="0.3">
      <c r="A25" s="54" t="s">
        <v>28</v>
      </c>
      <c r="B25" s="54"/>
      <c r="C25" s="54"/>
      <c r="D25" s="54"/>
      <c r="E25" s="54"/>
      <c r="F25" s="54"/>
      <c r="G25" s="54"/>
      <c r="H25" s="54"/>
      <c r="K25" s="20"/>
    </row>
    <row r="26" spans="1:12" ht="18.75" customHeight="1" x14ac:dyDescent="0.3">
      <c r="A26" s="55" t="s">
        <v>13</v>
      </c>
      <c r="B26" s="55"/>
      <c r="C26" s="55"/>
      <c r="D26" s="55"/>
      <c r="E26" s="55"/>
      <c r="F26" s="55"/>
      <c r="G26" s="55"/>
      <c r="H26" s="55"/>
    </row>
    <row r="27" spans="1:12" ht="18.75" customHeight="1" x14ac:dyDescent="0.3">
      <c r="A27" s="22"/>
      <c r="B27" s="22"/>
      <c r="C27" s="22"/>
      <c r="D27" s="22"/>
      <c r="E27" s="22"/>
      <c r="F27" s="22"/>
      <c r="G27" s="22"/>
      <c r="H27" s="22"/>
    </row>
    <row r="28" spans="1:12" ht="18.75" customHeight="1" x14ac:dyDescent="0.3">
      <c r="A28" s="22"/>
      <c r="B28" s="22"/>
      <c r="C28" s="22"/>
      <c r="D28" s="22"/>
      <c r="E28" s="22"/>
      <c r="F28" s="22"/>
      <c r="G28" s="22"/>
      <c r="H28" s="22"/>
    </row>
    <row r="29" spans="1:12" ht="18.75" customHeight="1" x14ac:dyDescent="0.3">
      <c r="A29" s="22"/>
      <c r="B29" s="22"/>
      <c r="C29" s="22"/>
      <c r="D29" s="22"/>
      <c r="E29" s="22"/>
      <c r="F29" s="22"/>
      <c r="G29" s="22"/>
      <c r="H29" s="22"/>
    </row>
    <row r="30" spans="1:12" ht="18.75" customHeight="1" x14ac:dyDescent="0.25">
      <c r="A30" s="27" t="s">
        <v>31</v>
      </c>
      <c r="B30" s="27"/>
      <c r="C30" s="27"/>
      <c r="D30" s="27"/>
      <c r="E30" s="27"/>
      <c r="F30" s="27"/>
      <c r="G30" s="27"/>
      <c r="H30" s="27"/>
    </row>
    <row r="31" spans="1:12" ht="18.75" customHeight="1" x14ac:dyDescent="0.25">
      <c r="A31" s="27"/>
      <c r="B31" s="27"/>
      <c r="C31" s="27"/>
      <c r="D31" s="27"/>
      <c r="E31" s="27"/>
      <c r="F31" s="27"/>
      <c r="G31" s="27"/>
      <c r="H31" s="27"/>
    </row>
    <row r="32" spans="1:12" ht="18.75" customHeight="1" x14ac:dyDescent="0.3">
      <c r="A32" s="10"/>
      <c r="B32" s="10"/>
      <c r="C32" s="10"/>
      <c r="D32" s="10"/>
      <c r="E32" s="10"/>
      <c r="F32" s="10"/>
      <c r="G32" s="10"/>
      <c r="H32" s="10"/>
    </row>
    <row r="33" spans="1:8" ht="18.75" customHeight="1" x14ac:dyDescent="0.3">
      <c r="A33" s="10"/>
      <c r="B33" s="10"/>
      <c r="C33" s="10"/>
      <c r="D33" s="10"/>
      <c r="E33" s="10"/>
      <c r="F33" s="10"/>
      <c r="G33" s="10"/>
      <c r="H33" s="10"/>
    </row>
    <row r="34" spans="1:8" ht="18.75" customHeight="1" x14ac:dyDescent="0.3">
      <c r="A34" s="10"/>
      <c r="B34" s="10"/>
      <c r="C34" s="10"/>
      <c r="D34" s="10"/>
      <c r="E34" s="10"/>
      <c r="F34" s="10"/>
      <c r="G34" s="10"/>
      <c r="H34" s="10"/>
    </row>
    <row r="35" spans="1:8" ht="18.75" customHeight="1" x14ac:dyDescent="0.3">
      <c r="A35" s="10"/>
      <c r="B35" s="10"/>
      <c r="C35" s="10"/>
      <c r="D35" s="10"/>
      <c r="E35" s="10"/>
      <c r="F35" s="10"/>
      <c r="G35" s="10"/>
      <c r="H35" s="10"/>
    </row>
  </sheetData>
  <mergeCells count="33">
    <mergeCell ref="A30:H31"/>
    <mergeCell ref="A14:A21"/>
    <mergeCell ref="B14:C16"/>
    <mergeCell ref="D14:G14"/>
    <mergeCell ref="D15:G15"/>
    <mergeCell ref="D16:G16"/>
    <mergeCell ref="B17:C21"/>
    <mergeCell ref="D17:G17"/>
    <mergeCell ref="D18:G18"/>
    <mergeCell ref="D19:G19"/>
    <mergeCell ref="D20:G20"/>
    <mergeCell ref="D21:G21"/>
    <mergeCell ref="A22:G22"/>
    <mergeCell ref="A24:H24"/>
    <mergeCell ref="A25:H25"/>
    <mergeCell ref="A26:H26"/>
    <mergeCell ref="A12:C13"/>
    <mergeCell ref="D12:G12"/>
    <mergeCell ref="D13:G13"/>
    <mergeCell ref="A6:B6"/>
    <mergeCell ref="D6:H6"/>
    <mergeCell ref="A8:E8"/>
    <mergeCell ref="A9:C11"/>
    <mergeCell ref="D9:E9"/>
    <mergeCell ref="D10:E10"/>
    <mergeCell ref="D11:G11"/>
    <mergeCell ref="A5:B5"/>
    <mergeCell ref="D5:H5"/>
    <mergeCell ref="A1:H1"/>
    <mergeCell ref="A3:B3"/>
    <mergeCell ref="D3:H3"/>
    <mergeCell ref="A4:B4"/>
    <mergeCell ref="D4:H4"/>
  </mergeCells>
  <pageMargins left="1" right="1" top="1" bottom="1" header="0.5" footer="0.5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Tax Calculation</vt:lpstr>
      <vt:lpstr>'Monthly Tax Calculation'!Print_Area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Sharmin</cp:lastModifiedBy>
  <cp:lastPrinted>2023-07-19T09:04:24Z</cp:lastPrinted>
  <dcterms:created xsi:type="dcterms:W3CDTF">2012-09-26T10:05:28Z</dcterms:created>
  <dcterms:modified xsi:type="dcterms:W3CDTF">2025-11-11T04:59:22Z</dcterms:modified>
</cp:coreProperties>
</file>